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activeTab="0"/>
  </bookViews>
  <sheets>
    <sheet name="2.1.2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<sst xmlns="http://schemas.openxmlformats.org/spreadsheetml/2006/main" count="42" uniqueCount="35">
  <si>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</si>
  <si>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</si>
  <si>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</si>
  <si>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</si>
  <si>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</si>
  <si>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Others</t>
  </si>
  <si>
    <t>GEN</t>
  </si>
  <si>
    <t>UG Regular in Arts</t>
  </si>
  <si>
    <t>EWS</t>
  </si>
  <si>
    <t>Year 2020-21</t>
  </si>
  <si>
    <t>Total No           of Seats alloted</t>
  </si>
  <si>
    <t>UG Regular in Science</t>
  </si>
  <si>
    <t>PG in Assamese</t>
  </si>
  <si>
    <t>PG in English</t>
  </si>
  <si>
    <t>UG Honours in Assamese</t>
  </si>
  <si>
    <t>UG Honours in Bengali</t>
  </si>
  <si>
    <t>UG Honours in Bodo</t>
  </si>
  <si>
    <t>UG Honours in English</t>
  </si>
  <si>
    <t>UG Honours in Education</t>
  </si>
  <si>
    <t>UG Honours in Economics</t>
  </si>
  <si>
    <t>UG Honours in History</t>
  </si>
  <si>
    <t xml:space="preserve">UG Honours in Political Science </t>
  </si>
  <si>
    <t>UG Honours in Philosophy</t>
  </si>
  <si>
    <t>UG Honours in Mathematics</t>
  </si>
  <si>
    <t>UG Honours in Botany</t>
  </si>
  <si>
    <t>UG Honours in Chemestry</t>
  </si>
  <si>
    <t>UG Honours in Physics</t>
  </si>
  <si>
    <t>UG Honours in Zoology</t>
  </si>
  <si>
    <t>2.1.2  Number of seats filled against seats reserved for various categories (SC, ST, OBC, Divyangjan, etc. as per applicable reservation policy during the year  (exclusive of supernumerary seats)</t>
  </si>
  <si>
    <t>Total No of student admitted under 
(SC,ST,OBC and others)</t>
  </si>
  <si>
    <t>Grand Total</t>
  </si>
  <si>
    <t>Total in Arts</t>
  </si>
  <si>
    <t>Total in PG</t>
  </si>
  <si>
    <t>Total in Science</t>
  </si>
  <si>
    <t>PG in Bodo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</si>
</sst>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  <numFmt numFmtId="165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30"/>
      <name val="Calibri"/>
      <family val="2"/>
    </font>
    <font>
      <b/>
      <i/>
      <sz val="14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i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rgb="FF0070C0"/>
      <name val="Calibri"/>
      <family val="2"/>
    </font>
    <font>
      <b/>
      <i/>
      <sz val="14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" fontId="49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1" sqref="A1:P27"/>
    </sheetView>
  </sheetViews>
  <sheetFormatPr defaultColWidth="10.28125" defaultRowHeight="15"/>
  <cols>
    <col min="1" max="1" width="29.421875" style="0" customWidth="1"/>
    <col min="2" max="14" width="8.57421875" style="0" customWidth="1"/>
    <col min="15" max="15" width="12.8515625" style="9" customWidth="1"/>
    <col min="16" max="16" width="13.00390625" style="0" customWidth="1"/>
  </cols>
  <sheetData>
    <row r="1" spans="1:16" ht="21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5.5" customHeight="1">
      <c r="A2" s="22" t="s">
        <v>9</v>
      </c>
      <c r="B2" s="22" t="s">
        <v>0</v>
      </c>
      <c r="C2" s="22"/>
      <c r="D2" s="22"/>
      <c r="E2" s="22"/>
      <c r="F2" s="22"/>
      <c r="G2" s="22"/>
      <c r="H2" s="22" t="s">
        <v>10</v>
      </c>
      <c r="I2" s="22" t="s">
        <v>1</v>
      </c>
      <c r="J2" s="23"/>
      <c r="K2" s="23"/>
      <c r="L2" s="23"/>
      <c r="M2" s="23"/>
      <c r="N2" s="23"/>
      <c r="O2" s="24" t="s">
        <v>29</v>
      </c>
      <c r="P2" s="21" t="s">
        <v>30</v>
      </c>
    </row>
    <row r="3" spans="1:16" ht="15">
      <c r="A3" s="22"/>
      <c r="B3" s="13" t="s">
        <v>6</v>
      </c>
      <c r="C3" s="13" t="s">
        <v>8</v>
      </c>
      <c r="D3" s="13" t="s">
        <v>2</v>
      </c>
      <c r="E3" s="13" t="s">
        <v>3</v>
      </c>
      <c r="F3" s="13" t="s">
        <v>4</v>
      </c>
      <c r="G3" s="13" t="s">
        <v>5</v>
      </c>
      <c r="H3" s="22"/>
      <c r="I3" s="13" t="s">
        <v>6</v>
      </c>
      <c r="J3" s="13" t="s">
        <v>8</v>
      </c>
      <c r="K3" s="13" t="s">
        <v>2</v>
      </c>
      <c r="L3" s="13" t="s">
        <v>3</v>
      </c>
      <c r="M3" s="13" t="s">
        <v>4</v>
      </c>
      <c r="N3" s="13" t="s">
        <v>5</v>
      </c>
      <c r="O3" s="24"/>
      <c r="P3" s="21"/>
    </row>
    <row r="4" spans="1:16" ht="21" customHeight="1">
      <c r="A4" s="2" t="s">
        <v>14</v>
      </c>
      <c r="B4" s="10">
        <v>24</v>
      </c>
      <c r="C4" s="10">
        <f>26*10/100</f>
        <v>2.6</v>
      </c>
      <c r="D4" s="10">
        <v>4</v>
      </c>
      <c r="E4" s="4">
        <f>50*10/100</f>
        <v>5</v>
      </c>
      <c r="F4" s="10">
        <v>14</v>
      </c>
      <c r="G4" s="4"/>
      <c r="H4" s="11">
        <v>50</v>
      </c>
      <c r="I4" s="4">
        <v>6</v>
      </c>
      <c r="J4" s="4"/>
      <c r="K4" s="4">
        <v>8</v>
      </c>
      <c r="L4" s="4">
        <v>1</v>
      </c>
      <c r="M4" s="4">
        <v>28</v>
      </c>
      <c r="N4" s="4"/>
      <c r="O4" s="7">
        <f>SUM(K4:N4)</f>
        <v>37</v>
      </c>
      <c r="P4" s="4">
        <f>SUM(I4:N4)</f>
        <v>43</v>
      </c>
    </row>
    <row r="5" spans="1:16" ht="21" customHeight="1">
      <c r="A5" s="2" t="s">
        <v>15</v>
      </c>
      <c r="B5" s="10">
        <v>24</v>
      </c>
      <c r="C5" s="10">
        <f aca="true" t="shared" si="0" ref="C5:C12">26*10/100</f>
        <v>2.6</v>
      </c>
      <c r="D5" s="10">
        <v>4</v>
      </c>
      <c r="E5" s="4">
        <f aca="true" t="shared" si="1" ref="E5:E12">50*10/100</f>
        <v>5</v>
      </c>
      <c r="F5" s="10">
        <v>14</v>
      </c>
      <c r="G5" s="4"/>
      <c r="H5" s="11">
        <v>50</v>
      </c>
      <c r="I5" s="4">
        <v>4</v>
      </c>
      <c r="J5" s="4"/>
      <c r="K5" s="4">
        <v>5</v>
      </c>
      <c r="L5" s="4">
        <v>0</v>
      </c>
      <c r="M5" s="4">
        <v>11</v>
      </c>
      <c r="N5" s="4"/>
      <c r="O5" s="7">
        <f aca="true" t="shared" si="2" ref="O5:O24">SUM(K5:N5)</f>
        <v>16</v>
      </c>
      <c r="P5" s="4">
        <f aca="true" t="shared" si="3" ref="P5:P24">SUM(I5:N5)</f>
        <v>20</v>
      </c>
    </row>
    <row r="6" spans="1:16" ht="21" customHeight="1">
      <c r="A6" s="2" t="s">
        <v>16</v>
      </c>
      <c r="B6" s="10">
        <v>24</v>
      </c>
      <c r="C6" s="10">
        <f t="shared" si="0"/>
        <v>2.6</v>
      </c>
      <c r="D6" s="10">
        <v>4</v>
      </c>
      <c r="E6" s="4">
        <f t="shared" si="1"/>
        <v>5</v>
      </c>
      <c r="F6" s="10">
        <v>14</v>
      </c>
      <c r="G6" s="4"/>
      <c r="H6" s="11">
        <v>50</v>
      </c>
      <c r="I6" s="4">
        <v>0</v>
      </c>
      <c r="J6" s="4"/>
      <c r="K6" s="4">
        <v>0</v>
      </c>
      <c r="L6" s="4">
        <v>72</v>
      </c>
      <c r="M6" s="4">
        <v>0</v>
      </c>
      <c r="N6" s="4"/>
      <c r="O6" s="7">
        <f t="shared" si="2"/>
        <v>72</v>
      </c>
      <c r="P6" s="4">
        <f t="shared" si="3"/>
        <v>72</v>
      </c>
    </row>
    <row r="7" spans="1:16" ht="21" customHeight="1">
      <c r="A7" s="2" t="s">
        <v>17</v>
      </c>
      <c r="B7" s="10">
        <v>24</v>
      </c>
      <c r="C7" s="10">
        <f t="shared" si="0"/>
        <v>2.6</v>
      </c>
      <c r="D7" s="10">
        <v>4</v>
      </c>
      <c r="E7" s="4">
        <f t="shared" si="1"/>
        <v>5</v>
      </c>
      <c r="F7" s="10">
        <v>14</v>
      </c>
      <c r="G7" s="4"/>
      <c r="H7" s="11">
        <v>50</v>
      </c>
      <c r="I7" s="4">
        <v>9</v>
      </c>
      <c r="J7" s="4"/>
      <c r="K7" s="4">
        <v>4</v>
      </c>
      <c r="L7" s="4">
        <v>19</v>
      </c>
      <c r="M7" s="4">
        <v>9</v>
      </c>
      <c r="N7" s="4"/>
      <c r="O7" s="7">
        <f t="shared" si="2"/>
        <v>32</v>
      </c>
      <c r="P7" s="4">
        <f t="shared" si="3"/>
        <v>41</v>
      </c>
    </row>
    <row r="8" spans="1:16" ht="21" customHeight="1">
      <c r="A8" s="2" t="s">
        <v>18</v>
      </c>
      <c r="B8" s="10">
        <v>24</v>
      </c>
      <c r="C8" s="10">
        <f t="shared" si="0"/>
        <v>2.6</v>
      </c>
      <c r="D8" s="10">
        <v>4</v>
      </c>
      <c r="E8" s="4">
        <f t="shared" si="1"/>
        <v>5</v>
      </c>
      <c r="F8" s="10">
        <v>14</v>
      </c>
      <c r="G8" s="4"/>
      <c r="H8" s="11">
        <v>50</v>
      </c>
      <c r="I8" s="4">
        <v>15</v>
      </c>
      <c r="J8" s="4"/>
      <c r="K8" s="4">
        <v>2</v>
      </c>
      <c r="L8" s="4">
        <v>9</v>
      </c>
      <c r="M8" s="4">
        <v>13</v>
      </c>
      <c r="N8" s="4"/>
      <c r="O8" s="7">
        <f t="shared" si="2"/>
        <v>24</v>
      </c>
      <c r="P8" s="4">
        <f t="shared" si="3"/>
        <v>39</v>
      </c>
    </row>
    <row r="9" spans="1:16" ht="21" customHeight="1">
      <c r="A9" s="2" t="s">
        <v>19</v>
      </c>
      <c r="B9" s="10">
        <v>24</v>
      </c>
      <c r="C9" s="10">
        <f t="shared" si="0"/>
        <v>2.6</v>
      </c>
      <c r="D9" s="10">
        <v>4</v>
      </c>
      <c r="E9" s="4">
        <f t="shared" si="1"/>
        <v>5</v>
      </c>
      <c r="F9" s="10">
        <v>14</v>
      </c>
      <c r="G9" s="4"/>
      <c r="H9" s="11">
        <v>50</v>
      </c>
      <c r="I9" s="4">
        <v>6</v>
      </c>
      <c r="J9" s="4"/>
      <c r="K9" s="4">
        <v>2</v>
      </c>
      <c r="L9" s="4">
        <v>22</v>
      </c>
      <c r="M9" s="4">
        <v>6</v>
      </c>
      <c r="N9" s="4"/>
      <c r="O9" s="7">
        <f t="shared" si="2"/>
        <v>30</v>
      </c>
      <c r="P9" s="4">
        <f t="shared" si="3"/>
        <v>36</v>
      </c>
    </row>
    <row r="10" spans="1:16" ht="21" customHeight="1">
      <c r="A10" s="2" t="s">
        <v>20</v>
      </c>
      <c r="B10" s="10">
        <v>24</v>
      </c>
      <c r="C10" s="10">
        <f t="shared" si="0"/>
        <v>2.6</v>
      </c>
      <c r="D10" s="10">
        <v>4</v>
      </c>
      <c r="E10" s="4">
        <f t="shared" si="1"/>
        <v>5</v>
      </c>
      <c r="F10" s="10">
        <v>14</v>
      </c>
      <c r="G10" s="4"/>
      <c r="H10" s="11">
        <v>50</v>
      </c>
      <c r="I10" s="4">
        <v>4</v>
      </c>
      <c r="J10" s="4"/>
      <c r="K10" s="4">
        <v>4</v>
      </c>
      <c r="L10" s="4">
        <v>10</v>
      </c>
      <c r="M10" s="4">
        <v>5</v>
      </c>
      <c r="N10" s="4"/>
      <c r="O10" s="7">
        <f t="shared" si="2"/>
        <v>19</v>
      </c>
      <c r="P10" s="4">
        <f t="shared" si="3"/>
        <v>23</v>
      </c>
    </row>
    <row r="11" spans="1:16" ht="21" customHeight="1">
      <c r="A11" s="2" t="s">
        <v>21</v>
      </c>
      <c r="B11" s="10">
        <v>24</v>
      </c>
      <c r="C11" s="10">
        <f t="shared" si="0"/>
        <v>2.6</v>
      </c>
      <c r="D11" s="10">
        <v>4</v>
      </c>
      <c r="E11" s="4">
        <f t="shared" si="1"/>
        <v>5</v>
      </c>
      <c r="F11" s="10">
        <v>14</v>
      </c>
      <c r="G11" s="4"/>
      <c r="H11" s="11">
        <v>50</v>
      </c>
      <c r="I11" s="4">
        <v>7</v>
      </c>
      <c r="J11" s="4"/>
      <c r="K11" s="4">
        <v>14</v>
      </c>
      <c r="L11" s="4">
        <v>23</v>
      </c>
      <c r="M11" s="4">
        <v>3</v>
      </c>
      <c r="N11" s="4"/>
      <c r="O11" s="7">
        <f t="shared" si="2"/>
        <v>40</v>
      </c>
      <c r="P11" s="4">
        <f t="shared" si="3"/>
        <v>47</v>
      </c>
    </row>
    <row r="12" spans="1:16" ht="21" customHeight="1">
      <c r="A12" s="2" t="s">
        <v>22</v>
      </c>
      <c r="B12" s="10">
        <v>24</v>
      </c>
      <c r="C12" s="10">
        <f t="shared" si="0"/>
        <v>2.6</v>
      </c>
      <c r="D12" s="10">
        <v>4</v>
      </c>
      <c r="E12" s="4">
        <f t="shared" si="1"/>
        <v>5</v>
      </c>
      <c r="F12" s="10">
        <v>14</v>
      </c>
      <c r="G12" s="4"/>
      <c r="H12" s="11">
        <v>50</v>
      </c>
      <c r="I12" s="4">
        <v>8</v>
      </c>
      <c r="J12" s="4"/>
      <c r="K12" s="4">
        <v>9</v>
      </c>
      <c r="L12" s="4">
        <v>8</v>
      </c>
      <c r="M12" s="4">
        <v>6</v>
      </c>
      <c r="N12" s="4"/>
      <c r="O12" s="7">
        <f t="shared" si="2"/>
        <v>23</v>
      </c>
      <c r="P12" s="4">
        <f t="shared" si="3"/>
        <v>31</v>
      </c>
    </row>
    <row r="13" spans="1:16" ht="21" customHeight="1">
      <c r="A13" s="2" t="s">
        <v>7</v>
      </c>
      <c r="B13" s="10">
        <v>77</v>
      </c>
      <c r="C13" s="10">
        <f>77*10/100</f>
        <v>7.7</v>
      </c>
      <c r="D13" s="10">
        <v>10</v>
      </c>
      <c r="E13" s="10">
        <f>150*10/100</f>
        <v>15</v>
      </c>
      <c r="F13" s="10">
        <v>40</v>
      </c>
      <c r="G13" s="4"/>
      <c r="H13" s="11">
        <v>150</v>
      </c>
      <c r="I13" s="4">
        <v>79</v>
      </c>
      <c r="J13" s="4"/>
      <c r="K13" s="4">
        <v>54</v>
      </c>
      <c r="L13" s="4">
        <v>279</v>
      </c>
      <c r="M13" s="4">
        <v>122</v>
      </c>
      <c r="N13" s="4"/>
      <c r="O13" s="7">
        <f t="shared" si="2"/>
        <v>455</v>
      </c>
      <c r="P13" s="4">
        <f t="shared" si="3"/>
        <v>534</v>
      </c>
    </row>
    <row r="14" spans="1:16" s="6" customFormat="1" ht="19.5">
      <c r="A14" s="14" t="s">
        <v>31</v>
      </c>
      <c r="B14" s="15">
        <v>293</v>
      </c>
      <c r="C14" s="16">
        <v>35</v>
      </c>
      <c r="D14" s="16">
        <v>46</v>
      </c>
      <c r="E14" s="16">
        <v>60</v>
      </c>
      <c r="F14" s="16">
        <v>166</v>
      </c>
      <c r="G14" s="16"/>
      <c r="H14" s="15">
        <f aca="true" t="shared" si="4" ref="H14:N14">SUM(H4:H13)</f>
        <v>600</v>
      </c>
      <c r="I14" s="16">
        <f t="shared" si="4"/>
        <v>138</v>
      </c>
      <c r="J14" s="16">
        <f t="shared" si="4"/>
        <v>0</v>
      </c>
      <c r="K14" s="16">
        <f t="shared" si="4"/>
        <v>102</v>
      </c>
      <c r="L14" s="16">
        <f t="shared" si="4"/>
        <v>443</v>
      </c>
      <c r="M14" s="16">
        <f t="shared" si="4"/>
        <v>203</v>
      </c>
      <c r="N14" s="16">
        <f t="shared" si="4"/>
        <v>0</v>
      </c>
      <c r="O14" s="17">
        <f t="shared" si="2"/>
        <v>748</v>
      </c>
      <c r="P14" s="18">
        <f t="shared" si="3"/>
        <v>886</v>
      </c>
    </row>
    <row r="15" spans="1:16" ht="21" customHeight="1">
      <c r="A15" s="2" t="s">
        <v>24</v>
      </c>
      <c r="B15" s="10">
        <f>30*51/100</f>
        <v>15.3</v>
      </c>
      <c r="C15" s="10">
        <f>15*10/100</f>
        <v>1.5</v>
      </c>
      <c r="D15" s="10">
        <f>30*7/100</f>
        <v>2.1</v>
      </c>
      <c r="E15" s="10">
        <f>30*10/100</f>
        <v>3</v>
      </c>
      <c r="F15" s="10">
        <f>30*27/100</f>
        <v>8.1</v>
      </c>
      <c r="G15" s="10"/>
      <c r="H15" s="11">
        <f>SUM(B15:G15)</f>
        <v>30</v>
      </c>
      <c r="I15" s="4">
        <v>1</v>
      </c>
      <c r="J15" s="4"/>
      <c r="K15" s="4">
        <v>0</v>
      </c>
      <c r="L15" s="4">
        <v>6</v>
      </c>
      <c r="M15" s="4">
        <v>3</v>
      </c>
      <c r="N15" s="4"/>
      <c r="O15" s="7">
        <f t="shared" si="2"/>
        <v>9</v>
      </c>
      <c r="P15" s="4">
        <f t="shared" si="3"/>
        <v>10</v>
      </c>
    </row>
    <row r="16" spans="1:16" ht="21" customHeight="1">
      <c r="A16" s="2" t="s">
        <v>23</v>
      </c>
      <c r="B16" s="10">
        <f aca="true" t="shared" si="5" ref="B16:B22">30*51/100</f>
        <v>15.3</v>
      </c>
      <c r="C16" s="10">
        <f aca="true" t="shared" si="6" ref="C16:C22">15*10/100</f>
        <v>1.5</v>
      </c>
      <c r="D16" s="10">
        <f aca="true" t="shared" si="7" ref="D16:D22">30*7/100</f>
        <v>2.1</v>
      </c>
      <c r="E16" s="10">
        <f aca="true" t="shared" si="8" ref="E16:E22">30*10/100</f>
        <v>3</v>
      </c>
      <c r="F16" s="10">
        <f aca="true" t="shared" si="9" ref="F16:F22">30*27/100</f>
        <v>8.1</v>
      </c>
      <c r="G16" s="4"/>
      <c r="H16" s="11">
        <f>SUM(B16:G16)</f>
        <v>30</v>
      </c>
      <c r="I16" s="4">
        <v>5</v>
      </c>
      <c r="J16" s="4"/>
      <c r="K16" s="4">
        <v>6</v>
      </c>
      <c r="L16" s="4">
        <v>6</v>
      </c>
      <c r="M16" s="4">
        <v>3</v>
      </c>
      <c r="N16" s="4"/>
      <c r="O16" s="7">
        <f t="shared" si="2"/>
        <v>15</v>
      </c>
      <c r="P16" s="4">
        <f t="shared" si="3"/>
        <v>20</v>
      </c>
    </row>
    <row r="17" spans="1:16" ht="21" customHeight="1">
      <c r="A17" s="2" t="s">
        <v>25</v>
      </c>
      <c r="B17" s="10">
        <f t="shared" si="5"/>
        <v>15.3</v>
      </c>
      <c r="C17" s="10">
        <f t="shared" si="6"/>
        <v>1.5</v>
      </c>
      <c r="D17" s="10">
        <f t="shared" si="7"/>
        <v>2.1</v>
      </c>
      <c r="E17" s="10">
        <f t="shared" si="8"/>
        <v>3</v>
      </c>
      <c r="F17" s="10">
        <f t="shared" si="9"/>
        <v>8.1</v>
      </c>
      <c r="G17" s="4"/>
      <c r="H17" s="11">
        <f>SUM(B17:G17)</f>
        <v>30</v>
      </c>
      <c r="I17" s="4">
        <v>2</v>
      </c>
      <c r="J17" s="4"/>
      <c r="K17" s="4">
        <v>2</v>
      </c>
      <c r="L17" s="4">
        <v>5</v>
      </c>
      <c r="M17" s="4">
        <v>3</v>
      </c>
      <c r="N17" s="4"/>
      <c r="O17" s="7">
        <f t="shared" si="2"/>
        <v>10</v>
      </c>
      <c r="P17" s="4">
        <f t="shared" si="3"/>
        <v>12</v>
      </c>
    </row>
    <row r="18" spans="1:16" ht="21" customHeight="1">
      <c r="A18" s="2" t="s">
        <v>26</v>
      </c>
      <c r="B18" s="10">
        <f t="shared" si="5"/>
        <v>15.3</v>
      </c>
      <c r="C18" s="10">
        <f t="shared" si="6"/>
        <v>1.5</v>
      </c>
      <c r="D18" s="10">
        <f t="shared" si="7"/>
        <v>2.1</v>
      </c>
      <c r="E18" s="10">
        <f t="shared" si="8"/>
        <v>3</v>
      </c>
      <c r="F18" s="10">
        <f t="shared" si="9"/>
        <v>8.1</v>
      </c>
      <c r="G18" s="4"/>
      <c r="H18" s="11">
        <f>SUM(B18:G18)</f>
        <v>30</v>
      </c>
      <c r="I18" s="4">
        <v>2</v>
      </c>
      <c r="J18" s="4"/>
      <c r="K18" s="4">
        <v>2</v>
      </c>
      <c r="L18" s="4">
        <v>12</v>
      </c>
      <c r="M18" s="4">
        <v>6</v>
      </c>
      <c r="N18" s="4"/>
      <c r="O18" s="7">
        <f t="shared" si="2"/>
        <v>20</v>
      </c>
      <c r="P18" s="4">
        <f t="shared" si="3"/>
        <v>22</v>
      </c>
    </row>
    <row r="19" spans="1:16" ht="21" customHeight="1">
      <c r="A19" s="2" t="s">
        <v>27</v>
      </c>
      <c r="B19" s="10">
        <f t="shared" si="5"/>
        <v>15.3</v>
      </c>
      <c r="C19" s="10">
        <f t="shared" si="6"/>
        <v>1.5</v>
      </c>
      <c r="D19" s="10">
        <f t="shared" si="7"/>
        <v>2.1</v>
      </c>
      <c r="E19" s="10">
        <f t="shared" si="8"/>
        <v>3</v>
      </c>
      <c r="F19" s="10">
        <f t="shared" si="9"/>
        <v>8.1</v>
      </c>
      <c r="G19" s="4"/>
      <c r="H19" s="11">
        <f>SUM(B19:G19)</f>
        <v>30</v>
      </c>
      <c r="I19" s="4">
        <v>4</v>
      </c>
      <c r="J19" s="4"/>
      <c r="K19" s="4">
        <v>1</v>
      </c>
      <c r="L19" s="4">
        <v>11</v>
      </c>
      <c r="M19" s="4">
        <v>6</v>
      </c>
      <c r="N19" s="4"/>
      <c r="O19" s="7">
        <f t="shared" si="2"/>
        <v>18</v>
      </c>
      <c r="P19" s="4">
        <f t="shared" si="3"/>
        <v>22</v>
      </c>
    </row>
    <row r="20" spans="1:16" ht="21" customHeight="1">
      <c r="A20" s="2" t="s">
        <v>11</v>
      </c>
      <c r="B20" s="10">
        <f>50*51/100</f>
        <v>25.5</v>
      </c>
      <c r="C20" s="10">
        <f>26*10/100</f>
        <v>2.6</v>
      </c>
      <c r="D20" s="10">
        <v>3</v>
      </c>
      <c r="E20" s="10">
        <f>50*10/100</f>
        <v>5</v>
      </c>
      <c r="F20" s="10">
        <v>13</v>
      </c>
      <c r="G20" s="4"/>
      <c r="H20" s="11">
        <v>50</v>
      </c>
      <c r="I20" s="4">
        <v>12</v>
      </c>
      <c r="J20" s="4"/>
      <c r="K20" s="4">
        <v>6</v>
      </c>
      <c r="L20" s="4">
        <v>5</v>
      </c>
      <c r="M20" s="4">
        <v>14</v>
      </c>
      <c r="N20" s="4"/>
      <c r="O20" s="7">
        <f t="shared" si="2"/>
        <v>25</v>
      </c>
      <c r="P20" s="4">
        <f t="shared" si="3"/>
        <v>37</v>
      </c>
    </row>
    <row r="21" spans="1:16" s="6" customFormat="1" ht="19.5">
      <c r="A21" s="14" t="s">
        <v>33</v>
      </c>
      <c r="B21" s="15">
        <f>SUM(B15:B20)</f>
        <v>102</v>
      </c>
      <c r="C21" s="15">
        <f aca="true" t="shared" si="10" ref="C21:H21">SUM(C15:C20)</f>
        <v>10.1</v>
      </c>
      <c r="D21" s="15">
        <f t="shared" si="10"/>
        <v>13.5</v>
      </c>
      <c r="E21" s="15">
        <f t="shared" si="10"/>
        <v>20</v>
      </c>
      <c r="F21" s="15">
        <f t="shared" si="10"/>
        <v>53.5</v>
      </c>
      <c r="G21" s="15">
        <f t="shared" si="10"/>
        <v>0</v>
      </c>
      <c r="H21" s="15">
        <f t="shared" si="10"/>
        <v>200</v>
      </c>
      <c r="I21" s="16">
        <f>SUM(I15:I20)</f>
        <v>26</v>
      </c>
      <c r="J21" s="16">
        <f aca="true" t="shared" si="11" ref="J21:P21">SUM(J15:J20)</f>
        <v>0</v>
      </c>
      <c r="K21" s="16">
        <f t="shared" si="11"/>
        <v>17</v>
      </c>
      <c r="L21" s="16">
        <f t="shared" si="11"/>
        <v>45</v>
      </c>
      <c r="M21" s="16">
        <f t="shared" si="11"/>
        <v>35</v>
      </c>
      <c r="N21" s="16">
        <f t="shared" si="11"/>
        <v>0</v>
      </c>
      <c r="O21" s="16">
        <f t="shared" si="11"/>
        <v>97</v>
      </c>
      <c r="P21" s="16">
        <f t="shared" si="11"/>
        <v>123</v>
      </c>
    </row>
    <row r="22" spans="1:16" ht="21" customHeight="1">
      <c r="A22" s="2" t="s">
        <v>12</v>
      </c>
      <c r="B22" s="10">
        <f t="shared" si="5"/>
        <v>15.3</v>
      </c>
      <c r="C22" s="10">
        <f t="shared" si="6"/>
        <v>1.5</v>
      </c>
      <c r="D22" s="10">
        <f t="shared" si="7"/>
        <v>2.1</v>
      </c>
      <c r="E22" s="10">
        <f t="shared" si="8"/>
        <v>3</v>
      </c>
      <c r="F22" s="10">
        <f t="shared" si="9"/>
        <v>8.1</v>
      </c>
      <c r="G22" s="4"/>
      <c r="H22" s="12">
        <v>30</v>
      </c>
      <c r="I22" s="4">
        <v>1</v>
      </c>
      <c r="J22" s="4"/>
      <c r="K22" s="4">
        <v>0</v>
      </c>
      <c r="L22" s="4">
        <v>1</v>
      </c>
      <c r="M22" s="4">
        <v>18</v>
      </c>
      <c r="N22" s="4"/>
      <c r="O22" s="7">
        <f t="shared" si="2"/>
        <v>19</v>
      </c>
      <c r="P22" s="4">
        <f t="shared" si="3"/>
        <v>20</v>
      </c>
    </row>
    <row r="23" spans="1:16" ht="21" customHeight="1">
      <c r="A23" s="2" t="s">
        <v>34</v>
      </c>
      <c r="B23" s="10">
        <f>40*51/100</f>
        <v>20.4</v>
      </c>
      <c r="C23" s="10">
        <f>20*10/100</f>
        <v>2</v>
      </c>
      <c r="D23" s="10">
        <f>40*7/100</f>
        <v>2.8</v>
      </c>
      <c r="E23" s="10">
        <f>40*10/100</f>
        <v>4</v>
      </c>
      <c r="F23" s="10">
        <f>40*27/100</f>
        <v>10.8</v>
      </c>
      <c r="G23" s="4"/>
      <c r="H23" s="12">
        <v>40</v>
      </c>
      <c r="I23" s="4"/>
      <c r="J23" s="4"/>
      <c r="K23" s="4"/>
      <c r="L23" s="4">
        <v>40</v>
      </c>
      <c r="M23" s="4"/>
      <c r="N23" s="4"/>
      <c r="O23" s="7">
        <f t="shared" si="2"/>
        <v>40</v>
      </c>
      <c r="P23" s="4">
        <f t="shared" si="3"/>
        <v>40</v>
      </c>
    </row>
    <row r="24" spans="1:16" ht="21" customHeight="1">
      <c r="A24" s="2" t="s">
        <v>13</v>
      </c>
      <c r="B24" s="10">
        <f>25*51/100</f>
        <v>12.75</v>
      </c>
      <c r="C24" s="10">
        <f>13*10/100</f>
        <v>1.3</v>
      </c>
      <c r="D24" s="10">
        <v>2</v>
      </c>
      <c r="E24" s="10">
        <v>2</v>
      </c>
      <c r="F24" s="10">
        <v>7</v>
      </c>
      <c r="G24" s="4"/>
      <c r="H24" s="12">
        <v>25</v>
      </c>
      <c r="I24" s="4">
        <v>7</v>
      </c>
      <c r="J24" s="4"/>
      <c r="K24" s="4"/>
      <c r="L24" s="4">
        <v>4</v>
      </c>
      <c r="M24" s="4">
        <v>3</v>
      </c>
      <c r="N24" s="4"/>
      <c r="O24" s="7">
        <f t="shared" si="2"/>
        <v>7</v>
      </c>
      <c r="P24" s="4">
        <f t="shared" si="3"/>
        <v>14</v>
      </c>
    </row>
    <row r="25" spans="1:16" s="6" customFormat="1" ht="19.5">
      <c r="A25" s="14" t="s">
        <v>32</v>
      </c>
      <c r="B25" s="15">
        <f>SUM(B22:B24)</f>
        <v>48.45</v>
      </c>
      <c r="C25" s="15">
        <f aca="true" t="shared" si="12" ref="C25:P25">SUM(C22:C24)</f>
        <v>4.8</v>
      </c>
      <c r="D25" s="15">
        <f t="shared" si="12"/>
        <v>6.9</v>
      </c>
      <c r="E25" s="15">
        <f t="shared" si="12"/>
        <v>9</v>
      </c>
      <c r="F25" s="15">
        <f t="shared" si="12"/>
        <v>25.9</v>
      </c>
      <c r="G25" s="15">
        <f t="shared" si="12"/>
        <v>0</v>
      </c>
      <c r="H25" s="15">
        <f t="shared" si="12"/>
        <v>95</v>
      </c>
      <c r="I25" s="15">
        <f t="shared" si="12"/>
        <v>8</v>
      </c>
      <c r="J25" s="15">
        <f t="shared" si="12"/>
        <v>0</v>
      </c>
      <c r="K25" s="15">
        <f t="shared" si="12"/>
        <v>0</v>
      </c>
      <c r="L25" s="15">
        <f t="shared" si="12"/>
        <v>45</v>
      </c>
      <c r="M25" s="15">
        <f t="shared" si="12"/>
        <v>21</v>
      </c>
      <c r="N25" s="15">
        <f t="shared" si="12"/>
        <v>0</v>
      </c>
      <c r="O25" s="15">
        <f t="shared" si="12"/>
        <v>66</v>
      </c>
      <c r="P25" s="15">
        <f t="shared" si="12"/>
        <v>74</v>
      </c>
    </row>
    <row r="26" spans="1:16" s="5" customFormat="1" ht="19.5">
      <c r="A26" s="19" t="s">
        <v>30</v>
      </c>
      <c r="B26" s="15">
        <f>SUM(B14,B21,B25)</f>
        <v>443.45</v>
      </c>
      <c r="C26" s="15">
        <f aca="true" t="shared" si="13" ref="C26:P26">SUM(C14,C21,C25)</f>
        <v>49.9</v>
      </c>
      <c r="D26" s="15">
        <f t="shared" si="13"/>
        <v>66.4</v>
      </c>
      <c r="E26" s="15">
        <f t="shared" si="13"/>
        <v>89</v>
      </c>
      <c r="F26" s="15">
        <f t="shared" si="13"/>
        <v>245.4</v>
      </c>
      <c r="G26" s="15">
        <f t="shared" si="13"/>
        <v>0</v>
      </c>
      <c r="H26" s="15">
        <f>SUM(H14,H21,H25)</f>
        <v>895</v>
      </c>
      <c r="I26" s="15">
        <f>SUM(I14,I21,I25)</f>
        <v>172</v>
      </c>
      <c r="J26" s="15">
        <f t="shared" si="13"/>
        <v>0</v>
      </c>
      <c r="K26" s="15">
        <f t="shared" si="13"/>
        <v>119</v>
      </c>
      <c r="L26" s="15">
        <f t="shared" si="13"/>
        <v>533</v>
      </c>
      <c r="M26" s="15">
        <f t="shared" si="13"/>
        <v>259</v>
      </c>
      <c r="N26" s="15">
        <f t="shared" si="13"/>
        <v>0</v>
      </c>
      <c r="O26" s="15">
        <f t="shared" si="13"/>
        <v>911</v>
      </c>
      <c r="P26" s="15">
        <f t="shared" si="13"/>
        <v>1083</v>
      </c>
    </row>
    <row r="27" spans="1:1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"/>
      <c r="P27" s="1"/>
    </row>
    <row r="28" spans="1:16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8"/>
      <c r="P28" s="1"/>
    </row>
  </sheetData>
  <sheetProtection/>
  <mergeCells count="7">
    <mergeCell ref="A1:P1"/>
    <mergeCell ref="P2:P3"/>
    <mergeCell ref="I2:N2"/>
    <mergeCell ref="H2:H3"/>
    <mergeCell ref="O2:O3"/>
    <mergeCell ref="A2:A3"/>
    <mergeCell ref="B2:G2"/>
  </mergeCells>
  <printOptions/>
  <pageMargins left="0.67" right="0.23" top="0.33" bottom="0.2" header="0.3" footer="0.21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Arup Sarkar</cp:lastModifiedBy>
  <cp:lastPrinted>2023-03-03T04:58:27Z</cp:lastPrinted>
  <dcterms:created xsi:type="dcterms:W3CDTF">2021-08-13T11:48:31Z</dcterms:created>
  <dcterms:modified xsi:type="dcterms:W3CDTF">2023-03-03T05:04:19Z</dcterms:modified>
  <cp:category/>
  <cp:version/>
  <cp:contentType/>
  <cp:contentStatus/>
</cp:coreProperties>
</file>